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канализация" sheetId="1" r:id="rId1"/>
  </sheets>
  <definedNames/>
  <calcPr fullCalcOnLoad="1"/>
</workbook>
</file>

<file path=xl/sharedStrings.xml><?xml version="1.0" encoding="utf-8"?>
<sst xmlns="http://schemas.openxmlformats.org/spreadsheetml/2006/main" count="98" uniqueCount="51">
  <si>
    <t xml:space="preserve">Наименование
потребителей
</t>
  </si>
  <si>
    <t xml:space="preserve">                                            в том  числе по месяцам</t>
  </si>
  <si>
    <t>март</t>
  </si>
  <si>
    <t>май</t>
  </si>
  <si>
    <t>июнь</t>
  </si>
  <si>
    <t>июль</t>
  </si>
  <si>
    <t>куб. м</t>
  </si>
  <si>
    <t>Итого по школам</t>
  </si>
  <si>
    <t>Итого по ДОУ</t>
  </si>
  <si>
    <t>Итого по образованию</t>
  </si>
  <si>
    <t>руб.</t>
  </si>
  <si>
    <t>ММБУК ММР "Методическое культурно-информационное объединение"</t>
  </si>
  <si>
    <t>МКУ "УХО Администрации Михайловского 
муниципального
района"</t>
  </si>
  <si>
    <t>ед. изм.</t>
  </si>
  <si>
    <t>январь</t>
  </si>
  <si>
    <t>февраль</t>
  </si>
  <si>
    <t>апрель</t>
  </si>
  <si>
    <t>август</t>
  </si>
  <si>
    <t>сентябр</t>
  </si>
  <si>
    <t>октябрь</t>
  </si>
  <si>
    <t>ноябрь</t>
  </si>
  <si>
    <t>декабрь</t>
  </si>
  <si>
    <t>куб.м</t>
  </si>
  <si>
    <t>МОБУ СОШ с. Ивановка</t>
  </si>
  <si>
    <t>МКОУ СОШ с. Кремово</t>
  </si>
  <si>
    <t>МКОУ СОШ с. Ляличи</t>
  </si>
  <si>
    <t>МОБУ СОШ с. Михайловка им. Крушанова</t>
  </si>
  <si>
    <t>МКОУ СОШ  с.Осиновка</t>
  </si>
  <si>
    <t>МКОУ СОШ с. Первомайское</t>
  </si>
  <si>
    <t>МКОУ СОШ с. Ширяевка</t>
  </si>
  <si>
    <t>МКОУ СОШ № 1                                 пос. Новошахтинский</t>
  </si>
  <si>
    <t>МОБУ СОШ  № 2                      пос. Новошахтинский</t>
  </si>
  <si>
    <t>МКОУ ООШ с. Васильевка</t>
  </si>
  <si>
    <t>Всего по учреждениям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</si>
  <si>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</si>
  <si>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</si>
  <si>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</si>
  <si>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</si>
  <si>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</si>
  <si>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</si>
  <si>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МДОБУ "Березка"</t>
  </si>
  <si>
    <t>МКОУ "МСО ОУ" (д/с с.Ляличи)</t>
  </si>
  <si>
    <t xml:space="preserve"> Лимиты бюджетных средств на  водоотведение  в 2015 году для 
         учреждений, финансируемых из  средств местного бюджета</t>
  </si>
  <si>
    <t xml:space="preserve">Тарифы: ООО"Водоканал" - 1 полугодие - 15,64 руб/куб.м, 2 полугодие - 16,58 руб/куб.м; </t>
  </si>
  <si>
    <t xml:space="preserve"> КГУП "Примтеплоэнерго" для потребителей Новошахтинского ГП - 1 полугодие - 15,82 руб/куб.м., 2 полугодие - 16,77руб/куб.м.</t>
  </si>
  <si>
    <t xml:space="preserve"> КГУП "Примтеплоэнерго" для потребителей Ивановского СП - 1 полугодие - 18,03 руб/куб.м., 2 полугодие - 19,11руб/куб.м.</t>
  </si>
  <si>
    <t xml:space="preserve">               ООО Союз-К-1 полугодие -12,90 руб/куб.м, 2 полугодие- 13,67 руб./куб.м.</t>
  </si>
  <si>
    <t xml:space="preserve">               индекс-дефлятор 106 %</t>
  </si>
  <si>
    <t>Лимит на
2015 год</t>
  </si>
  <si>
    <t>МБОУ ДОД "Детская  школа искусств" с.Михайловка</t>
  </si>
  <si>
    <t xml:space="preserve">Приложение № 6
к постановлению администрации  
Михайловского муниципального района
19.09.2014 № 1089-па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</si>
</sst>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8" fillId="0" borderId="0" xfId="0" applyFont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2" fillId="0" borderId="15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5" fillId="0" borderId="1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 vertical="top" wrapText="1" shrinkToFi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J1" sqref="J1:O1"/>
    </sheetView>
  </sheetViews>
  <sheetFormatPr defaultColWidth="9.00390625" defaultRowHeight="12.75"/>
  <cols>
    <col min="1" max="1" width="15.375" style="5" customWidth="1"/>
    <col min="2" max="2" width="6.75390625" style="0" customWidth="1"/>
    <col min="3" max="3" width="10.75390625" style="10" customWidth="1"/>
    <col min="4" max="4" width="9.625" style="0" customWidth="1"/>
    <col min="5" max="5" width="9.375" style="0" customWidth="1"/>
    <col min="6" max="6" width="10.00390625" style="0" customWidth="1"/>
    <col min="7" max="7" width="10.625" style="0" customWidth="1"/>
    <col min="8" max="8" width="9.875" style="0" customWidth="1"/>
    <col min="9" max="9" width="9.75390625" style="0" customWidth="1"/>
    <col min="10" max="10" width="9.625" style="0" customWidth="1"/>
    <col min="11" max="11" width="8.625" style="0" customWidth="1"/>
    <col min="12" max="12" width="9.00390625" style="0" customWidth="1"/>
    <col min="13" max="13" width="8.875" style="0" customWidth="1"/>
    <col min="14" max="14" width="8.25390625" style="0" customWidth="1"/>
    <col min="15" max="15" width="9.125" style="0" customWidth="1"/>
  </cols>
  <sheetData>
    <row r="1" spans="1:15" ht="54" customHeight="1">
      <c r="A1" s="3"/>
      <c r="J1" s="49" t="s">
        <v>50</v>
      </c>
      <c r="K1" s="50"/>
      <c r="L1" s="50"/>
      <c r="M1" s="50"/>
      <c r="N1" s="50"/>
      <c r="O1" s="50"/>
    </row>
    <row r="2" spans="1:15" ht="37.5" customHeight="1">
      <c r="A2" s="48" t="s">
        <v>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8" customHeight="1">
      <c r="A3" s="4"/>
      <c r="B3" s="4"/>
      <c r="C3" s="4"/>
      <c r="D3" s="4"/>
      <c r="E3" s="13"/>
      <c r="F3" s="52" t="s">
        <v>43</v>
      </c>
      <c r="G3" s="53"/>
      <c r="H3" s="53"/>
      <c r="I3" s="53"/>
      <c r="J3" s="53"/>
      <c r="K3" s="53"/>
      <c r="L3" s="53"/>
      <c r="M3" s="53"/>
      <c r="N3" s="53"/>
      <c r="O3" s="53"/>
    </row>
    <row r="4" spans="1:15" ht="20.25" customHeight="1">
      <c r="A4" s="4"/>
      <c r="B4" s="4"/>
      <c r="C4" s="4"/>
      <c r="D4" s="51" t="s">
        <v>44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20.25" customHeight="1">
      <c r="A5" s="4"/>
      <c r="B5" s="4"/>
      <c r="C5" s="4"/>
      <c r="D5" s="4"/>
      <c r="E5" s="51" t="s">
        <v>45</v>
      </c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15" ht="18.75" customHeight="1">
      <c r="B6" s="5"/>
      <c r="C6" s="25"/>
      <c r="D6" s="5"/>
      <c r="E6" s="51" t="s">
        <v>46</v>
      </c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2:15" ht="14.25" customHeight="1">
      <c r="B7" s="5"/>
      <c r="C7" s="25"/>
      <c r="D7" s="5"/>
      <c r="E7" s="47" t="s">
        <v>47</v>
      </c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9" customHeight="1">
      <c r="A8" s="6" t="s">
        <v>0</v>
      </c>
      <c r="B8" s="26" t="s">
        <v>13</v>
      </c>
      <c r="C8" s="27" t="s">
        <v>48</v>
      </c>
      <c r="D8" s="44" t="s">
        <v>1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</row>
    <row r="9" spans="1:15" ht="12.75">
      <c r="A9" s="7"/>
      <c r="B9" s="26"/>
      <c r="C9" s="28"/>
      <c r="D9" s="26" t="s">
        <v>14</v>
      </c>
      <c r="E9" s="26" t="s">
        <v>15</v>
      </c>
      <c r="F9" s="26" t="s">
        <v>2</v>
      </c>
      <c r="G9" s="26" t="s">
        <v>16</v>
      </c>
      <c r="H9" s="26" t="s">
        <v>3</v>
      </c>
      <c r="I9" s="26" t="s">
        <v>4</v>
      </c>
      <c r="J9" s="26" t="s">
        <v>5</v>
      </c>
      <c r="K9" s="26" t="s">
        <v>17</v>
      </c>
      <c r="L9" s="29" t="s">
        <v>18</v>
      </c>
      <c r="M9" s="29" t="s">
        <v>19</v>
      </c>
      <c r="N9" s="29" t="s">
        <v>20</v>
      </c>
      <c r="O9" s="29" t="s">
        <v>21</v>
      </c>
    </row>
    <row r="10" spans="1:15" s="2" customFormat="1" ht="12.75">
      <c r="A10" s="41" t="s">
        <v>11</v>
      </c>
      <c r="B10" s="26" t="s">
        <v>6</v>
      </c>
      <c r="C10" s="19">
        <f>SUM(D10:O10)</f>
        <v>24</v>
      </c>
      <c r="D10" s="16">
        <v>2</v>
      </c>
      <c r="E10" s="16">
        <v>2</v>
      </c>
      <c r="F10" s="16">
        <v>2</v>
      </c>
      <c r="G10" s="16">
        <v>2</v>
      </c>
      <c r="H10" s="16">
        <v>2</v>
      </c>
      <c r="I10" s="16">
        <v>2</v>
      </c>
      <c r="J10" s="16">
        <v>2</v>
      </c>
      <c r="K10" s="16">
        <v>2</v>
      </c>
      <c r="L10" s="16">
        <v>2</v>
      </c>
      <c r="M10" s="16">
        <v>2</v>
      </c>
      <c r="N10" s="16">
        <v>2</v>
      </c>
      <c r="O10" s="16">
        <v>2</v>
      </c>
    </row>
    <row r="11" spans="1:15" s="2" customFormat="1" ht="46.5" customHeight="1">
      <c r="A11" s="42"/>
      <c r="B11" s="26" t="s">
        <v>10</v>
      </c>
      <c r="C11" s="19">
        <f aca="true" t="shared" si="0" ref="C11:C54">D11+E11+F11+G11+H11+I11+J11+K11+L11+M11+N11+O11</f>
        <v>386.6399999999999</v>
      </c>
      <c r="D11" s="16">
        <f aca="true" t="shared" si="1" ref="D11:I11">D10*15.64</f>
        <v>31.28</v>
      </c>
      <c r="E11" s="16">
        <f t="shared" si="1"/>
        <v>31.28</v>
      </c>
      <c r="F11" s="16">
        <f t="shared" si="1"/>
        <v>31.28</v>
      </c>
      <c r="G11" s="16">
        <f t="shared" si="1"/>
        <v>31.28</v>
      </c>
      <c r="H11" s="16">
        <f t="shared" si="1"/>
        <v>31.28</v>
      </c>
      <c r="I11" s="16">
        <f t="shared" si="1"/>
        <v>31.28</v>
      </c>
      <c r="J11" s="16">
        <f aca="true" t="shared" si="2" ref="J11:O11">J10*16.58</f>
        <v>33.16</v>
      </c>
      <c r="K11" s="16">
        <f t="shared" si="2"/>
        <v>33.16</v>
      </c>
      <c r="L11" s="16">
        <f t="shared" si="2"/>
        <v>33.16</v>
      </c>
      <c r="M11" s="16">
        <f t="shared" si="2"/>
        <v>33.16</v>
      </c>
      <c r="N11" s="16">
        <f t="shared" si="2"/>
        <v>33.16</v>
      </c>
      <c r="O11" s="16">
        <f t="shared" si="2"/>
        <v>33.16</v>
      </c>
    </row>
    <row r="12" spans="1:15" s="2" customFormat="1" ht="12.75">
      <c r="A12" s="41" t="s">
        <v>12</v>
      </c>
      <c r="B12" s="26" t="s">
        <v>6</v>
      </c>
      <c r="C12" s="19">
        <f t="shared" si="0"/>
        <v>385</v>
      </c>
      <c r="D12" s="16">
        <v>32</v>
      </c>
      <c r="E12" s="16">
        <v>32</v>
      </c>
      <c r="F12" s="16">
        <v>32</v>
      </c>
      <c r="G12" s="16">
        <v>32</v>
      </c>
      <c r="H12" s="16">
        <v>32</v>
      </c>
      <c r="I12" s="16">
        <v>32</v>
      </c>
      <c r="J12" s="16">
        <v>33</v>
      </c>
      <c r="K12" s="16">
        <v>32</v>
      </c>
      <c r="L12" s="16">
        <v>32</v>
      </c>
      <c r="M12" s="16">
        <v>32</v>
      </c>
      <c r="N12" s="16">
        <v>32</v>
      </c>
      <c r="O12" s="16">
        <v>32</v>
      </c>
    </row>
    <row r="13" spans="1:15" s="2" customFormat="1" ht="48" customHeight="1">
      <c r="A13" s="42"/>
      <c r="B13" s="26" t="s">
        <v>10</v>
      </c>
      <c r="C13" s="19">
        <f t="shared" si="0"/>
        <v>6202.819999999998</v>
      </c>
      <c r="D13" s="16">
        <f aca="true" t="shared" si="3" ref="D13:I13">D12*15.64</f>
        <v>500.48</v>
      </c>
      <c r="E13" s="16">
        <f t="shared" si="3"/>
        <v>500.48</v>
      </c>
      <c r="F13" s="16">
        <f t="shared" si="3"/>
        <v>500.48</v>
      </c>
      <c r="G13" s="16">
        <f t="shared" si="3"/>
        <v>500.48</v>
      </c>
      <c r="H13" s="16">
        <f t="shared" si="3"/>
        <v>500.48</v>
      </c>
      <c r="I13" s="16">
        <f t="shared" si="3"/>
        <v>500.48</v>
      </c>
      <c r="J13" s="16">
        <f aca="true" t="shared" si="4" ref="J13:O13">J12*16.58</f>
        <v>547.14</v>
      </c>
      <c r="K13" s="16">
        <f t="shared" si="4"/>
        <v>530.56</v>
      </c>
      <c r="L13" s="16">
        <f t="shared" si="4"/>
        <v>530.56</v>
      </c>
      <c r="M13" s="16">
        <f t="shared" si="4"/>
        <v>530.56</v>
      </c>
      <c r="N13" s="16">
        <f t="shared" si="4"/>
        <v>530.56</v>
      </c>
      <c r="O13" s="16">
        <f t="shared" si="4"/>
        <v>530.56</v>
      </c>
    </row>
    <row r="14" spans="1:15" s="2" customFormat="1" ht="12.75">
      <c r="A14" s="41" t="s">
        <v>49</v>
      </c>
      <c r="B14" s="26" t="s">
        <v>6</v>
      </c>
      <c r="C14" s="19">
        <f t="shared" si="0"/>
        <v>21</v>
      </c>
      <c r="D14" s="16">
        <v>2</v>
      </c>
      <c r="E14" s="16">
        <v>2</v>
      </c>
      <c r="F14" s="16">
        <v>2</v>
      </c>
      <c r="G14" s="16">
        <v>2</v>
      </c>
      <c r="H14" s="16">
        <v>2</v>
      </c>
      <c r="I14" s="16">
        <v>1</v>
      </c>
      <c r="J14" s="16">
        <v>1</v>
      </c>
      <c r="K14" s="16">
        <v>1</v>
      </c>
      <c r="L14" s="16">
        <v>2</v>
      </c>
      <c r="M14" s="16">
        <v>2</v>
      </c>
      <c r="N14" s="16">
        <v>2</v>
      </c>
      <c r="O14" s="17">
        <v>2</v>
      </c>
    </row>
    <row r="15" spans="1:15" s="2" customFormat="1" ht="34.5" customHeight="1">
      <c r="A15" s="42"/>
      <c r="B15" s="26" t="s">
        <v>10</v>
      </c>
      <c r="C15" s="19">
        <f t="shared" si="0"/>
        <v>341.72</v>
      </c>
      <c r="D15" s="16">
        <f aca="true" t="shared" si="5" ref="D15:I15">D14*15.82</f>
        <v>31.64</v>
      </c>
      <c r="E15" s="16">
        <f t="shared" si="5"/>
        <v>31.64</v>
      </c>
      <c r="F15" s="16">
        <f t="shared" si="5"/>
        <v>31.64</v>
      </c>
      <c r="G15" s="16">
        <f t="shared" si="5"/>
        <v>31.64</v>
      </c>
      <c r="H15" s="16">
        <f t="shared" si="5"/>
        <v>31.64</v>
      </c>
      <c r="I15" s="16">
        <f t="shared" si="5"/>
        <v>15.82</v>
      </c>
      <c r="J15" s="16">
        <f aca="true" t="shared" si="6" ref="J15:O15">J14*16.77</f>
        <v>16.77</v>
      </c>
      <c r="K15" s="16">
        <f t="shared" si="6"/>
        <v>16.77</v>
      </c>
      <c r="L15" s="16">
        <f t="shared" si="6"/>
        <v>33.54</v>
      </c>
      <c r="M15" s="16">
        <f t="shared" si="6"/>
        <v>33.54</v>
      </c>
      <c r="N15" s="16">
        <f t="shared" si="6"/>
        <v>33.54</v>
      </c>
      <c r="O15" s="16">
        <f t="shared" si="6"/>
        <v>33.54</v>
      </c>
    </row>
    <row r="16" spans="1:15" s="2" customFormat="1" ht="15" customHeight="1">
      <c r="A16" s="41" t="s">
        <v>23</v>
      </c>
      <c r="B16" s="26" t="s">
        <v>6</v>
      </c>
      <c r="C16" s="19">
        <f t="shared" si="0"/>
        <v>1000.0000000000002</v>
      </c>
      <c r="D16" s="14">
        <v>83.33</v>
      </c>
      <c r="E16" s="14">
        <v>83.33</v>
      </c>
      <c r="F16" s="14">
        <v>83.34</v>
      </c>
      <c r="G16" s="14">
        <v>83.33</v>
      </c>
      <c r="H16" s="14">
        <v>83.33</v>
      </c>
      <c r="I16" s="15">
        <v>83.34</v>
      </c>
      <c r="J16" s="15">
        <v>83.33</v>
      </c>
      <c r="K16" s="15">
        <v>83.33</v>
      </c>
      <c r="L16" s="14">
        <v>83.34</v>
      </c>
      <c r="M16" s="14">
        <v>83.33</v>
      </c>
      <c r="N16" s="14">
        <v>83.33</v>
      </c>
      <c r="O16" s="14">
        <v>83.34</v>
      </c>
    </row>
    <row r="17" spans="1:15" s="2" customFormat="1" ht="12.75">
      <c r="A17" s="42"/>
      <c r="B17" s="26" t="s">
        <v>10</v>
      </c>
      <c r="C17" s="19">
        <f t="shared" si="0"/>
        <v>18570</v>
      </c>
      <c r="D17" s="16">
        <f aca="true" t="shared" si="7" ref="D17:I17">D16*18.03</f>
        <v>1502.4399</v>
      </c>
      <c r="E17" s="16">
        <f t="shared" si="7"/>
        <v>1502.4399</v>
      </c>
      <c r="F17" s="16">
        <f t="shared" si="7"/>
        <v>1502.6202</v>
      </c>
      <c r="G17" s="16">
        <f t="shared" si="7"/>
        <v>1502.4399</v>
      </c>
      <c r="H17" s="16">
        <f t="shared" si="7"/>
        <v>1502.4399</v>
      </c>
      <c r="I17" s="16">
        <f t="shared" si="7"/>
        <v>1502.6202</v>
      </c>
      <c r="J17" s="16">
        <f aca="true" t="shared" si="8" ref="J17:O17">J16*19.11</f>
        <v>1592.4362999999998</v>
      </c>
      <c r="K17" s="16">
        <f t="shared" si="8"/>
        <v>1592.4362999999998</v>
      </c>
      <c r="L17" s="16">
        <f t="shared" si="8"/>
        <v>1592.6274</v>
      </c>
      <c r="M17" s="16">
        <f t="shared" si="8"/>
        <v>1592.4362999999998</v>
      </c>
      <c r="N17" s="16">
        <f t="shared" si="8"/>
        <v>1592.4362999999998</v>
      </c>
      <c r="O17" s="16">
        <f t="shared" si="8"/>
        <v>1592.6274</v>
      </c>
    </row>
    <row r="18" spans="1:15" s="2" customFormat="1" ht="12.75">
      <c r="A18" s="41" t="s">
        <v>24</v>
      </c>
      <c r="B18" s="26" t="s">
        <v>6</v>
      </c>
      <c r="C18" s="19">
        <f t="shared" si="0"/>
        <v>200.00000000000003</v>
      </c>
      <c r="D18" s="14">
        <v>16.67</v>
      </c>
      <c r="E18" s="14">
        <v>16.67</v>
      </c>
      <c r="F18" s="14">
        <v>16.66</v>
      </c>
      <c r="G18" s="14">
        <v>16.67</v>
      </c>
      <c r="H18" s="14">
        <v>16.67</v>
      </c>
      <c r="I18" s="14">
        <v>16.66</v>
      </c>
      <c r="J18" s="14">
        <v>16.67</v>
      </c>
      <c r="K18" s="14">
        <v>16.67</v>
      </c>
      <c r="L18" s="14">
        <v>16.66</v>
      </c>
      <c r="M18" s="14">
        <v>16.67</v>
      </c>
      <c r="N18" s="14">
        <v>16.67</v>
      </c>
      <c r="O18" s="14">
        <v>16.66</v>
      </c>
    </row>
    <row r="19" spans="1:15" s="2" customFormat="1" ht="12.75">
      <c r="A19" s="42"/>
      <c r="B19" s="26" t="s">
        <v>10</v>
      </c>
      <c r="C19" s="19">
        <f t="shared" si="0"/>
        <v>2657.0000000000005</v>
      </c>
      <c r="D19" s="16">
        <f aca="true" t="shared" si="9" ref="D19:I19">D18*12.9</f>
        <v>215.04300000000003</v>
      </c>
      <c r="E19" s="16">
        <f t="shared" si="9"/>
        <v>215.04300000000003</v>
      </c>
      <c r="F19" s="16">
        <f t="shared" si="9"/>
        <v>214.91400000000002</v>
      </c>
      <c r="G19" s="16">
        <f t="shared" si="9"/>
        <v>215.04300000000003</v>
      </c>
      <c r="H19" s="16">
        <f t="shared" si="9"/>
        <v>215.04300000000003</v>
      </c>
      <c r="I19" s="16">
        <f t="shared" si="9"/>
        <v>214.91400000000002</v>
      </c>
      <c r="J19" s="16">
        <f aca="true" t="shared" si="10" ref="J19:O19">J18*13.67</f>
        <v>227.87890000000002</v>
      </c>
      <c r="K19" s="16">
        <f t="shared" si="10"/>
        <v>227.87890000000002</v>
      </c>
      <c r="L19" s="16">
        <f t="shared" si="10"/>
        <v>227.7422</v>
      </c>
      <c r="M19" s="16">
        <f t="shared" si="10"/>
        <v>227.87890000000002</v>
      </c>
      <c r="N19" s="16">
        <f t="shared" si="10"/>
        <v>227.87890000000002</v>
      </c>
      <c r="O19" s="16">
        <f t="shared" si="10"/>
        <v>227.7422</v>
      </c>
    </row>
    <row r="20" spans="1:15" s="2" customFormat="1" ht="12.75">
      <c r="A20" s="41" t="s">
        <v>25</v>
      </c>
      <c r="B20" s="26" t="s">
        <v>6</v>
      </c>
      <c r="C20" s="19">
        <f>D20+E20+F20+G20+H20+I20+J20+K20+L20+M20+N20+O20</f>
        <v>242.11</v>
      </c>
      <c r="D20" s="14">
        <v>20.18</v>
      </c>
      <c r="E20" s="14">
        <v>20.17</v>
      </c>
      <c r="F20" s="14">
        <v>20.18</v>
      </c>
      <c r="G20" s="14">
        <v>20.17</v>
      </c>
      <c r="H20" s="14">
        <v>20.18</v>
      </c>
      <c r="I20" s="14">
        <v>20.17</v>
      </c>
      <c r="J20" s="14">
        <v>20.18</v>
      </c>
      <c r="K20" s="14">
        <v>20.17</v>
      </c>
      <c r="L20" s="14">
        <v>20.18</v>
      </c>
      <c r="M20" s="14">
        <v>20.18</v>
      </c>
      <c r="N20" s="14">
        <v>20.17</v>
      </c>
      <c r="O20" s="14">
        <v>20.18</v>
      </c>
    </row>
    <row r="21" spans="1:15" s="2" customFormat="1" ht="12.75">
      <c r="A21" s="42"/>
      <c r="B21" s="26" t="s">
        <v>10</v>
      </c>
      <c r="C21" s="19">
        <f>D21+E21+F21+G21+H21+I21+J21+K21+L21+M21+N21+O21</f>
        <v>3216.4352000000003</v>
      </c>
      <c r="D21" s="16">
        <f aca="true" t="shared" si="11" ref="D21:I21">D20*12.9</f>
        <v>260.322</v>
      </c>
      <c r="E21" s="16">
        <f t="shared" si="11"/>
        <v>260.19300000000004</v>
      </c>
      <c r="F21" s="16">
        <f t="shared" si="11"/>
        <v>260.322</v>
      </c>
      <c r="G21" s="16">
        <f t="shared" si="11"/>
        <v>260.19300000000004</v>
      </c>
      <c r="H21" s="16">
        <f t="shared" si="11"/>
        <v>260.322</v>
      </c>
      <c r="I21" s="16">
        <f t="shared" si="11"/>
        <v>260.19300000000004</v>
      </c>
      <c r="J21" s="16">
        <f aca="true" t="shared" si="12" ref="J21:O21">J20*13.67</f>
        <v>275.8606</v>
      </c>
      <c r="K21" s="16">
        <f t="shared" si="12"/>
        <v>275.7239</v>
      </c>
      <c r="L21" s="16">
        <f t="shared" si="12"/>
        <v>275.8606</v>
      </c>
      <c r="M21" s="16">
        <f t="shared" si="12"/>
        <v>275.8606</v>
      </c>
      <c r="N21" s="16">
        <f t="shared" si="12"/>
        <v>275.7239</v>
      </c>
      <c r="O21" s="16">
        <f t="shared" si="12"/>
        <v>275.8606</v>
      </c>
    </row>
    <row r="22" spans="1:15" s="2" customFormat="1" ht="30" customHeight="1">
      <c r="A22" s="41" t="s">
        <v>26</v>
      </c>
      <c r="B22" s="26" t="s">
        <v>6</v>
      </c>
      <c r="C22" s="19">
        <f t="shared" si="0"/>
        <v>2114.0000000000005</v>
      </c>
      <c r="D22" s="14">
        <v>176.17</v>
      </c>
      <c r="E22" s="14">
        <v>176.17</v>
      </c>
      <c r="F22" s="14">
        <v>176.16</v>
      </c>
      <c r="G22" s="14">
        <v>176.17</v>
      </c>
      <c r="H22" s="14">
        <v>176.17</v>
      </c>
      <c r="I22" s="14">
        <v>176.16</v>
      </c>
      <c r="J22" s="14">
        <v>176.17</v>
      </c>
      <c r="K22" s="14">
        <v>176.17</v>
      </c>
      <c r="L22" s="14">
        <v>176.16</v>
      </c>
      <c r="M22" s="14">
        <v>176.17</v>
      </c>
      <c r="N22" s="14">
        <v>176.17</v>
      </c>
      <c r="O22" s="14">
        <v>176.16</v>
      </c>
    </row>
    <row r="23" spans="1:15" s="2" customFormat="1" ht="24.75" customHeight="1">
      <c r="A23" s="42"/>
      <c r="B23" s="26" t="s">
        <v>10</v>
      </c>
      <c r="C23" s="19">
        <f t="shared" si="0"/>
        <v>34056.54</v>
      </c>
      <c r="D23" s="16">
        <f aca="true" t="shared" si="13" ref="D23:I23">D22*15.64</f>
        <v>2755.2988</v>
      </c>
      <c r="E23" s="16">
        <f t="shared" si="13"/>
        <v>2755.2988</v>
      </c>
      <c r="F23" s="16">
        <f t="shared" si="13"/>
        <v>2755.1424</v>
      </c>
      <c r="G23" s="16">
        <f t="shared" si="13"/>
        <v>2755.2988</v>
      </c>
      <c r="H23" s="16">
        <f t="shared" si="13"/>
        <v>2755.2988</v>
      </c>
      <c r="I23" s="16">
        <f t="shared" si="13"/>
        <v>2755.1424</v>
      </c>
      <c r="J23" s="16">
        <f aca="true" t="shared" si="14" ref="J23:O23">J22*16.58</f>
        <v>2920.8985999999995</v>
      </c>
      <c r="K23" s="16">
        <f t="shared" si="14"/>
        <v>2920.8985999999995</v>
      </c>
      <c r="L23" s="16">
        <f t="shared" si="14"/>
        <v>2920.7327999999998</v>
      </c>
      <c r="M23" s="16">
        <f t="shared" si="14"/>
        <v>2920.8985999999995</v>
      </c>
      <c r="N23" s="16">
        <f t="shared" si="14"/>
        <v>2920.8985999999995</v>
      </c>
      <c r="O23" s="16">
        <f t="shared" si="14"/>
        <v>2920.7327999999998</v>
      </c>
    </row>
    <row r="24" spans="1:15" s="2" customFormat="1" ht="12.75">
      <c r="A24" s="41" t="s">
        <v>27</v>
      </c>
      <c r="B24" s="26" t="s">
        <v>6</v>
      </c>
      <c r="C24" s="19">
        <f t="shared" si="0"/>
        <v>467.3999999999999</v>
      </c>
      <c r="D24" s="18">
        <v>38.95</v>
      </c>
      <c r="E24" s="18">
        <v>38.95</v>
      </c>
      <c r="F24" s="18">
        <v>38.95</v>
      </c>
      <c r="G24" s="18">
        <v>38.95</v>
      </c>
      <c r="H24" s="18">
        <v>38.95</v>
      </c>
      <c r="I24" s="18">
        <v>38.95</v>
      </c>
      <c r="J24" s="18">
        <v>38.95</v>
      </c>
      <c r="K24" s="18">
        <v>38.95</v>
      </c>
      <c r="L24" s="18">
        <v>38.95</v>
      </c>
      <c r="M24" s="18">
        <v>38.95</v>
      </c>
      <c r="N24" s="18">
        <v>38.95</v>
      </c>
      <c r="O24" s="18">
        <v>38.95</v>
      </c>
    </row>
    <row r="25" spans="1:15" s="2" customFormat="1" ht="12.75">
      <c r="A25" s="43"/>
      <c r="B25" s="7" t="s">
        <v>10</v>
      </c>
      <c r="C25" s="30">
        <f t="shared" si="0"/>
        <v>7529.814000000001</v>
      </c>
      <c r="D25" s="20">
        <f aca="true" t="shared" si="15" ref="D25:I25">D24*15.64</f>
        <v>609.1780000000001</v>
      </c>
      <c r="E25" s="20">
        <f t="shared" si="15"/>
        <v>609.1780000000001</v>
      </c>
      <c r="F25" s="20">
        <f t="shared" si="15"/>
        <v>609.1780000000001</v>
      </c>
      <c r="G25" s="20">
        <f t="shared" si="15"/>
        <v>609.1780000000001</v>
      </c>
      <c r="H25" s="20">
        <f t="shared" si="15"/>
        <v>609.1780000000001</v>
      </c>
      <c r="I25" s="20">
        <f t="shared" si="15"/>
        <v>609.1780000000001</v>
      </c>
      <c r="J25" s="20">
        <f aca="true" t="shared" si="16" ref="J25:O25">J24*16.58</f>
        <v>645.7909999999999</v>
      </c>
      <c r="K25" s="20">
        <f t="shared" si="16"/>
        <v>645.7909999999999</v>
      </c>
      <c r="L25" s="20">
        <f t="shared" si="16"/>
        <v>645.7909999999999</v>
      </c>
      <c r="M25" s="20">
        <f t="shared" si="16"/>
        <v>645.7909999999999</v>
      </c>
      <c r="N25" s="20">
        <f t="shared" si="16"/>
        <v>645.7909999999999</v>
      </c>
      <c r="O25" s="20">
        <f t="shared" si="16"/>
        <v>645.7909999999999</v>
      </c>
    </row>
    <row r="26" spans="1:15" ht="12.75">
      <c r="A26" s="23"/>
      <c r="B26" s="31"/>
      <c r="C26" s="32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s="2" customFormat="1" ht="15" customHeight="1">
      <c r="A27" s="43" t="s">
        <v>28</v>
      </c>
      <c r="B27" s="29" t="s">
        <v>6</v>
      </c>
      <c r="C27" s="33">
        <f t="shared" si="0"/>
        <v>743.3000000000002</v>
      </c>
      <c r="D27" s="21">
        <v>61.95</v>
      </c>
      <c r="E27" s="21">
        <v>61.94</v>
      </c>
      <c r="F27" s="21">
        <v>61.94</v>
      </c>
      <c r="G27" s="21">
        <v>61.94</v>
      </c>
      <c r="H27" s="21">
        <v>61.94</v>
      </c>
      <c r="I27" s="22">
        <v>61.94</v>
      </c>
      <c r="J27" s="22">
        <v>61.95</v>
      </c>
      <c r="K27" s="21">
        <v>61.94</v>
      </c>
      <c r="L27" s="21">
        <v>61.94</v>
      </c>
      <c r="M27" s="21">
        <v>61.94</v>
      </c>
      <c r="N27" s="21">
        <v>61.94</v>
      </c>
      <c r="O27" s="21">
        <v>61.94</v>
      </c>
    </row>
    <row r="28" spans="1:15" s="2" customFormat="1" ht="12.75">
      <c r="A28" s="42"/>
      <c r="B28" s="26" t="s">
        <v>10</v>
      </c>
      <c r="C28" s="19">
        <f t="shared" si="0"/>
        <v>11974.563</v>
      </c>
      <c r="D28" s="16">
        <f aca="true" t="shared" si="17" ref="D28:I28">D27*15.64</f>
        <v>968.898</v>
      </c>
      <c r="E28" s="16">
        <f t="shared" si="17"/>
        <v>968.7416</v>
      </c>
      <c r="F28" s="16">
        <f t="shared" si="17"/>
        <v>968.7416</v>
      </c>
      <c r="G28" s="16">
        <f t="shared" si="17"/>
        <v>968.7416</v>
      </c>
      <c r="H28" s="16">
        <f t="shared" si="17"/>
        <v>968.7416</v>
      </c>
      <c r="I28" s="16">
        <f t="shared" si="17"/>
        <v>968.7416</v>
      </c>
      <c r="J28" s="16">
        <f aca="true" t="shared" si="18" ref="J28:O28">J27*16.58</f>
        <v>1027.1309999999999</v>
      </c>
      <c r="K28" s="16">
        <f t="shared" si="18"/>
        <v>1026.9651999999999</v>
      </c>
      <c r="L28" s="16">
        <f t="shared" si="18"/>
        <v>1026.9651999999999</v>
      </c>
      <c r="M28" s="16">
        <f t="shared" si="18"/>
        <v>1026.9651999999999</v>
      </c>
      <c r="N28" s="16">
        <f t="shared" si="18"/>
        <v>1026.9651999999999</v>
      </c>
      <c r="O28" s="16">
        <f t="shared" si="18"/>
        <v>1026.9651999999999</v>
      </c>
    </row>
    <row r="29" spans="1:15" s="2" customFormat="1" ht="12.75">
      <c r="A29" s="41" t="s">
        <v>29</v>
      </c>
      <c r="B29" s="26" t="s">
        <v>6</v>
      </c>
      <c r="C29" s="19">
        <f t="shared" si="0"/>
        <v>322.79999999999995</v>
      </c>
      <c r="D29" s="14">
        <v>26.9</v>
      </c>
      <c r="E29" s="14">
        <v>26.9</v>
      </c>
      <c r="F29" s="14">
        <v>26.9</v>
      </c>
      <c r="G29" s="14">
        <v>26.9</v>
      </c>
      <c r="H29" s="14">
        <v>26.9</v>
      </c>
      <c r="I29" s="14">
        <v>26.9</v>
      </c>
      <c r="J29" s="14">
        <v>26.9</v>
      </c>
      <c r="K29" s="14">
        <v>26.9</v>
      </c>
      <c r="L29" s="14">
        <v>26.9</v>
      </c>
      <c r="M29" s="14">
        <v>26.9</v>
      </c>
      <c r="N29" s="14">
        <v>26.9</v>
      </c>
      <c r="O29" s="14">
        <v>26.9</v>
      </c>
    </row>
    <row r="30" spans="1:15" s="2" customFormat="1" ht="12.75">
      <c r="A30" s="42"/>
      <c r="B30" s="26" t="s">
        <v>10</v>
      </c>
      <c r="C30" s="19">
        <f t="shared" si="0"/>
        <v>5994.396000000001</v>
      </c>
      <c r="D30" s="16">
        <f aca="true" t="shared" si="19" ref="D30:I30">D29*18.03</f>
        <v>485.007</v>
      </c>
      <c r="E30" s="16">
        <f t="shared" si="19"/>
        <v>485.007</v>
      </c>
      <c r="F30" s="16">
        <f t="shared" si="19"/>
        <v>485.007</v>
      </c>
      <c r="G30" s="16">
        <f t="shared" si="19"/>
        <v>485.007</v>
      </c>
      <c r="H30" s="16">
        <f t="shared" si="19"/>
        <v>485.007</v>
      </c>
      <c r="I30" s="16">
        <f t="shared" si="19"/>
        <v>485.007</v>
      </c>
      <c r="J30" s="16">
        <f aca="true" t="shared" si="20" ref="J30:O30">J29*19.11</f>
        <v>514.059</v>
      </c>
      <c r="K30" s="16">
        <f t="shared" si="20"/>
        <v>514.059</v>
      </c>
      <c r="L30" s="16">
        <f t="shared" si="20"/>
        <v>514.059</v>
      </c>
      <c r="M30" s="16">
        <f t="shared" si="20"/>
        <v>514.059</v>
      </c>
      <c r="N30" s="16">
        <f t="shared" si="20"/>
        <v>514.059</v>
      </c>
      <c r="O30" s="16">
        <f t="shared" si="20"/>
        <v>514.059</v>
      </c>
    </row>
    <row r="31" spans="1:15" s="2" customFormat="1" ht="15" customHeight="1">
      <c r="A31" s="41" t="s">
        <v>30</v>
      </c>
      <c r="B31" s="26" t="s">
        <v>6</v>
      </c>
      <c r="C31" s="19">
        <f t="shared" si="0"/>
        <v>697.1000000000003</v>
      </c>
      <c r="D31" s="14">
        <v>58.09</v>
      </c>
      <c r="E31" s="14">
        <v>58.09</v>
      </c>
      <c r="F31" s="14">
        <v>58.09</v>
      </c>
      <c r="G31" s="14">
        <v>58.1</v>
      </c>
      <c r="H31" s="14">
        <v>58.09</v>
      </c>
      <c r="I31" s="14">
        <v>58.09</v>
      </c>
      <c r="J31" s="14">
        <v>58.09</v>
      </c>
      <c r="K31" s="14">
        <v>58.1</v>
      </c>
      <c r="L31" s="14">
        <v>58.09</v>
      </c>
      <c r="M31" s="14">
        <v>58.09</v>
      </c>
      <c r="N31" s="14">
        <v>58.09</v>
      </c>
      <c r="O31" s="14">
        <v>58.09</v>
      </c>
    </row>
    <row r="32" spans="1:15" s="2" customFormat="1" ht="33.75" customHeight="1">
      <c r="A32" s="42"/>
      <c r="B32" s="26" t="s">
        <v>10</v>
      </c>
      <c r="C32" s="19">
        <f t="shared" si="0"/>
        <v>11359.244499999999</v>
      </c>
      <c r="D32" s="16">
        <f aca="true" t="shared" si="21" ref="D32:I32">D31*15.82</f>
        <v>918.9838000000001</v>
      </c>
      <c r="E32" s="16">
        <f t="shared" si="21"/>
        <v>918.9838000000001</v>
      </c>
      <c r="F32" s="16">
        <f t="shared" si="21"/>
        <v>918.9838000000001</v>
      </c>
      <c r="G32" s="16">
        <f t="shared" si="21"/>
        <v>919.142</v>
      </c>
      <c r="H32" s="16">
        <f t="shared" si="21"/>
        <v>918.9838000000001</v>
      </c>
      <c r="I32" s="16">
        <f t="shared" si="21"/>
        <v>918.9838000000001</v>
      </c>
      <c r="J32" s="16">
        <f aca="true" t="shared" si="22" ref="J32:O32">J31*16.77</f>
        <v>974.1693</v>
      </c>
      <c r="K32" s="16">
        <f t="shared" si="22"/>
        <v>974.337</v>
      </c>
      <c r="L32" s="16">
        <f t="shared" si="22"/>
        <v>974.1693</v>
      </c>
      <c r="M32" s="16">
        <f t="shared" si="22"/>
        <v>974.1693</v>
      </c>
      <c r="N32" s="16">
        <f t="shared" si="22"/>
        <v>974.1693</v>
      </c>
      <c r="O32" s="16">
        <f t="shared" si="22"/>
        <v>974.1693</v>
      </c>
    </row>
    <row r="33" spans="1:15" s="2" customFormat="1" ht="15" customHeight="1">
      <c r="A33" s="41" t="s">
        <v>31</v>
      </c>
      <c r="B33" s="26" t="s">
        <v>6</v>
      </c>
      <c r="C33" s="19">
        <f t="shared" si="0"/>
        <v>866.0699999999999</v>
      </c>
      <c r="D33" s="14">
        <v>72.17</v>
      </c>
      <c r="E33" s="14">
        <v>72.17</v>
      </c>
      <c r="F33" s="14">
        <v>72.17</v>
      </c>
      <c r="G33" s="14">
        <v>72.18</v>
      </c>
      <c r="H33" s="14">
        <v>72.17</v>
      </c>
      <c r="I33" s="14">
        <v>72.17</v>
      </c>
      <c r="J33" s="14">
        <v>72.17</v>
      </c>
      <c r="K33" s="14">
        <v>72.18</v>
      </c>
      <c r="L33" s="14">
        <v>72.17</v>
      </c>
      <c r="M33" s="14">
        <v>72.17</v>
      </c>
      <c r="N33" s="14">
        <v>72.17</v>
      </c>
      <c r="O33" s="14">
        <v>72.18</v>
      </c>
    </row>
    <row r="34" spans="1:15" s="2" customFormat="1" ht="32.25" customHeight="1">
      <c r="A34" s="42"/>
      <c r="B34" s="26" t="s">
        <v>10</v>
      </c>
      <c r="C34" s="19">
        <f t="shared" si="0"/>
        <v>14112.6154</v>
      </c>
      <c r="D34" s="16">
        <f aca="true" t="shared" si="23" ref="D34:I34">D33*15.82</f>
        <v>1141.7294</v>
      </c>
      <c r="E34" s="16">
        <f t="shared" si="23"/>
        <v>1141.7294</v>
      </c>
      <c r="F34" s="16">
        <f t="shared" si="23"/>
        <v>1141.7294</v>
      </c>
      <c r="G34" s="16">
        <f t="shared" si="23"/>
        <v>1141.8876</v>
      </c>
      <c r="H34" s="16">
        <f t="shared" si="23"/>
        <v>1141.7294</v>
      </c>
      <c r="I34" s="16">
        <f t="shared" si="23"/>
        <v>1141.7294</v>
      </c>
      <c r="J34" s="16">
        <f aca="true" t="shared" si="24" ref="J34:O34">J33*16.77</f>
        <v>1210.2909</v>
      </c>
      <c r="K34" s="16">
        <f t="shared" si="24"/>
        <v>1210.4586000000002</v>
      </c>
      <c r="L34" s="16">
        <f t="shared" si="24"/>
        <v>1210.2909</v>
      </c>
      <c r="M34" s="16">
        <f t="shared" si="24"/>
        <v>1210.2909</v>
      </c>
      <c r="N34" s="16">
        <f t="shared" si="24"/>
        <v>1210.2909</v>
      </c>
      <c r="O34" s="16">
        <f t="shared" si="24"/>
        <v>1210.4586000000002</v>
      </c>
    </row>
    <row r="35" spans="1:15" s="2" customFormat="1" ht="21" customHeight="1">
      <c r="A35" s="41" t="s">
        <v>32</v>
      </c>
      <c r="B35" s="26" t="s">
        <v>6</v>
      </c>
      <c r="C35" s="19">
        <f>D35+E35+F35+G35+H35+I35+J35+K35+L35+M35+N35+O35</f>
        <v>79.91999999999997</v>
      </c>
      <c r="D35" s="14">
        <v>6.66</v>
      </c>
      <c r="E35" s="14">
        <v>6.66</v>
      </c>
      <c r="F35" s="14">
        <v>6.66</v>
      </c>
      <c r="G35" s="14">
        <v>6.66</v>
      </c>
      <c r="H35" s="14">
        <v>6.66</v>
      </c>
      <c r="I35" s="14">
        <v>6.66</v>
      </c>
      <c r="J35" s="14">
        <v>6.66</v>
      </c>
      <c r="K35" s="14">
        <v>6.66</v>
      </c>
      <c r="L35" s="14">
        <v>6.66</v>
      </c>
      <c r="M35" s="14">
        <v>6.66</v>
      </c>
      <c r="N35" s="14">
        <v>6.66</v>
      </c>
      <c r="O35" s="14">
        <v>6.66</v>
      </c>
    </row>
    <row r="36" spans="1:15" s="2" customFormat="1" ht="12.75">
      <c r="A36" s="42"/>
      <c r="B36" s="26" t="s">
        <v>10</v>
      </c>
      <c r="C36" s="19">
        <f>D36+E36+F36+G36+H36+I36+J36+K36+L36+M36+N36+O36</f>
        <v>1295.1036000000004</v>
      </c>
      <c r="D36" s="16">
        <f aca="true" t="shared" si="25" ref="D36:I36">D35*15.64</f>
        <v>104.1624</v>
      </c>
      <c r="E36" s="16">
        <f t="shared" si="25"/>
        <v>104.1624</v>
      </c>
      <c r="F36" s="16">
        <f t="shared" si="25"/>
        <v>104.1624</v>
      </c>
      <c r="G36" s="16">
        <f t="shared" si="25"/>
        <v>104.1624</v>
      </c>
      <c r="H36" s="16">
        <f t="shared" si="25"/>
        <v>104.1624</v>
      </c>
      <c r="I36" s="16">
        <f t="shared" si="25"/>
        <v>104.1624</v>
      </c>
      <c r="J36" s="16">
        <f aca="true" t="shared" si="26" ref="J36:O36">J35*16.77</f>
        <v>111.6882</v>
      </c>
      <c r="K36" s="16">
        <f t="shared" si="26"/>
        <v>111.6882</v>
      </c>
      <c r="L36" s="16">
        <f t="shared" si="26"/>
        <v>111.6882</v>
      </c>
      <c r="M36" s="16">
        <f t="shared" si="26"/>
        <v>111.6882</v>
      </c>
      <c r="N36" s="16">
        <f t="shared" si="26"/>
        <v>111.6882</v>
      </c>
      <c r="O36" s="16">
        <f t="shared" si="26"/>
        <v>111.6882</v>
      </c>
    </row>
    <row r="37" spans="1:15" s="9" customFormat="1" ht="12.75">
      <c r="A37" s="35" t="s">
        <v>7</v>
      </c>
      <c r="B37" s="26" t="s">
        <v>6</v>
      </c>
      <c r="C37" s="19">
        <f aca="true" t="shared" si="27" ref="C37:O37">C16+C18+C20+C22+C24+C27+C29+C31+C33+C35</f>
        <v>6732.700000000002</v>
      </c>
      <c r="D37" s="19">
        <f t="shared" si="27"/>
        <v>561.0699999999999</v>
      </c>
      <c r="E37" s="19">
        <f t="shared" si="27"/>
        <v>561.0499999999998</v>
      </c>
      <c r="F37" s="19">
        <f t="shared" si="27"/>
        <v>561.05</v>
      </c>
      <c r="G37" s="19">
        <f t="shared" si="27"/>
        <v>561.0699999999999</v>
      </c>
      <c r="H37" s="19">
        <f t="shared" si="27"/>
        <v>561.06</v>
      </c>
      <c r="I37" s="19">
        <f t="shared" si="27"/>
        <v>561.0399999999998</v>
      </c>
      <c r="J37" s="19">
        <f t="shared" si="27"/>
        <v>561.0699999999999</v>
      </c>
      <c r="K37" s="19">
        <f t="shared" si="27"/>
        <v>561.0699999999999</v>
      </c>
      <c r="L37" s="19">
        <f t="shared" si="27"/>
        <v>561.05</v>
      </c>
      <c r="M37" s="19">
        <f t="shared" si="27"/>
        <v>561.06</v>
      </c>
      <c r="N37" s="19">
        <f t="shared" si="27"/>
        <v>561.0499999999998</v>
      </c>
      <c r="O37" s="19">
        <f t="shared" si="27"/>
        <v>561.0600000000001</v>
      </c>
    </row>
    <row r="38" spans="1:15" s="9" customFormat="1" ht="12.75">
      <c r="A38" s="36"/>
      <c r="B38" s="26" t="s">
        <v>10</v>
      </c>
      <c r="C38" s="19">
        <f aca="true" t="shared" si="28" ref="C38:O38">C17+C19+C21+C23+C25+C28+C30+C32+C34+C36</f>
        <v>110765.7117</v>
      </c>
      <c r="D38" s="19">
        <f t="shared" si="28"/>
        <v>8961.062299999998</v>
      </c>
      <c r="E38" s="19">
        <f t="shared" si="28"/>
        <v>8960.776899999999</v>
      </c>
      <c r="F38" s="19">
        <f t="shared" si="28"/>
        <v>8960.800799999999</v>
      </c>
      <c r="G38" s="19">
        <f t="shared" si="28"/>
        <v>8961.093299999999</v>
      </c>
      <c r="H38" s="19">
        <f t="shared" si="28"/>
        <v>8960.905899999998</v>
      </c>
      <c r="I38" s="19">
        <f t="shared" si="28"/>
        <v>8960.671799999998</v>
      </c>
      <c r="J38" s="19">
        <f t="shared" si="28"/>
        <v>9500.203800000001</v>
      </c>
      <c r="K38" s="19">
        <f t="shared" si="28"/>
        <v>9500.2367</v>
      </c>
      <c r="L38" s="19">
        <f t="shared" si="28"/>
        <v>9499.9266</v>
      </c>
      <c r="M38" s="19">
        <f t="shared" si="28"/>
        <v>9500.038</v>
      </c>
      <c r="N38" s="19">
        <f t="shared" si="28"/>
        <v>9499.9013</v>
      </c>
      <c r="O38" s="19">
        <f t="shared" si="28"/>
        <v>9500.0943</v>
      </c>
    </row>
    <row r="39" spans="1:15" s="2" customFormat="1" ht="12.75">
      <c r="A39" s="41" t="s">
        <v>34</v>
      </c>
      <c r="B39" s="26" t="s">
        <v>6</v>
      </c>
      <c r="C39" s="19">
        <f t="shared" si="0"/>
        <v>850.0000000000001</v>
      </c>
      <c r="D39" s="14">
        <v>70.83</v>
      </c>
      <c r="E39" s="14">
        <v>70.83</v>
      </c>
      <c r="F39" s="14">
        <v>70.84</v>
      </c>
      <c r="G39" s="14">
        <v>70.83</v>
      </c>
      <c r="H39" s="14">
        <v>70.83</v>
      </c>
      <c r="I39" s="14">
        <v>70.84</v>
      </c>
      <c r="J39" s="14">
        <v>70.83</v>
      </c>
      <c r="K39" s="14">
        <v>70.83</v>
      </c>
      <c r="L39" s="14">
        <v>70.84</v>
      </c>
      <c r="M39" s="14">
        <v>70.83</v>
      </c>
      <c r="N39" s="14">
        <v>70.83</v>
      </c>
      <c r="O39" s="14">
        <v>70.84</v>
      </c>
    </row>
    <row r="40" spans="1:15" s="2" customFormat="1" ht="18" customHeight="1">
      <c r="A40" s="42"/>
      <c r="B40" s="26" t="s">
        <v>10</v>
      </c>
      <c r="C40" s="19">
        <f t="shared" si="0"/>
        <v>13774.250000000004</v>
      </c>
      <c r="D40" s="16">
        <f aca="true" t="shared" si="29" ref="D40:I40">D39*15.64</f>
        <v>1107.7812000000001</v>
      </c>
      <c r="E40" s="16">
        <f t="shared" si="29"/>
        <v>1107.7812000000001</v>
      </c>
      <c r="F40" s="16">
        <f t="shared" si="29"/>
        <v>1107.9376000000002</v>
      </c>
      <c r="G40" s="16">
        <f t="shared" si="29"/>
        <v>1107.7812000000001</v>
      </c>
      <c r="H40" s="16">
        <f t="shared" si="29"/>
        <v>1107.7812000000001</v>
      </c>
      <c r="I40" s="16">
        <f t="shared" si="29"/>
        <v>1107.9376000000002</v>
      </c>
      <c r="J40" s="16">
        <f aca="true" t="shared" si="30" ref="J40:O40">J39*16.77</f>
        <v>1187.8191</v>
      </c>
      <c r="K40" s="16">
        <f t="shared" si="30"/>
        <v>1187.8191</v>
      </c>
      <c r="L40" s="16">
        <f t="shared" si="30"/>
        <v>1187.9868000000001</v>
      </c>
      <c r="M40" s="16">
        <f t="shared" si="30"/>
        <v>1187.8191</v>
      </c>
      <c r="N40" s="16">
        <f t="shared" si="30"/>
        <v>1187.8191</v>
      </c>
      <c r="O40" s="16">
        <f t="shared" si="30"/>
        <v>1187.9868000000001</v>
      </c>
    </row>
    <row r="41" spans="1:15" s="2" customFormat="1" ht="23.25" customHeight="1">
      <c r="A41" s="12" t="s">
        <v>35</v>
      </c>
      <c r="B41" s="26" t="s">
        <v>6</v>
      </c>
      <c r="C41" s="19">
        <f>SUM(D41:O41)</f>
        <v>1751.6100000000001</v>
      </c>
      <c r="D41" s="15">
        <v>145.97</v>
      </c>
      <c r="E41" s="15">
        <v>145.97</v>
      </c>
      <c r="F41" s="15">
        <v>145.97</v>
      </c>
      <c r="G41" s="15">
        <v>145.96</v>
      </c>
      <c r="H41" s="15">
        <v>145.97</v>
      </c>
      <c r="I41" s="15">
        <v>145.97</v>
      </c>
      <c r="J41" s="15">
        <v>145.97</v>
      </c>
      <c r="K41" s="15">
        <v>145.96</v>
      </c>
      <c r="L41" s="15">
        <v>145.97</v>
      </c>
      <c r="M41" s="15">
        <v>145.97</v>
      </c>
      <c r="N41" s="15">
        <v>145.97</v>
      </c>
      <c r="O41" s="15">
        <v>145.96</v>
      </c>
    </row>
    <row r="42" spans="1:15" s="2" customFormat="1" ht="18" customHeight="1">
      <c r="A42" s="12"/>
      <c r="B42" s="26" t="s">
        <v>10</v>
      </c>
      <c r="C42" s="19">
        <f>SUM(D42:O42)</f>
        <v>28542.480200000005</v>
      </c>
      <c r="D42" s="16">
        <f aca="true" t="shared" si="31" ref="D42:I42">D41*15.82</f>
        <v>2309.2454000000002</v>
      </c>
      <c r="E42" s="16">
        <f t="shared" si="31"/>
        <v>2309.2454000000002</v>
      </c>
      <c r="F42" s="16">
        <f t="shared" si="31"/>
        <v>2309.2454000000002</v>
      </c>
      <c r="G42" s="16">
        <f t="shared" si="31"/>
        <v>2309.0872000000004</v>
      </c>
      <c r="H42" s="16">
        <f t="shared" si="31"/>
        <v>2309.2454000000002</v>
      </c>
      <c r="I42" s="16">
        <f t="shared" si="31"/>
        <v>2309.2454000000002</v>
      </c>
      <c r="J42" s="16">
        <f aca="true" t="shared" si="32" ref="J42:O42">J41*16.77</f>
        <v>2447.9168999999997</v>
      </c>
      <c r="K42" s="16">
        <f t="shared" si="32"/>
        <v>2447.7492</v>
      </c>
      <c r="L42" s="16">
        <f t="shared" si="32"/>
        <v>2447.9168999999997</v>
      </c>
      <c r="M42" s="16">
        <f t="shared" si="32"/>
        <v>2447.9168999999997</v>
      </c>
      <c r="N42" s="16">
        <f t="shared" si="32"/>
        <v>2447.9168999999997</v>
      </c>
      <c r="O42" s="16">
        <f t="shared" si="32"/>
        <v>2447.7492</v>
      </c>
    </row>
    <row r="43" spans="1:15" s="2" customFormat="1" ht="12.75">
      <c r="A43" s="39" t="s">
        <v>36</v>
      </c>
      <c r="B43" s="26" t="s">
        <v>6</v>
      </c>
      <c r="C43" s="19">
        <f t="shared" si="0"/>
        <v>1725.4299999999998</v>
      </c>
      <c r="D43" s="15">
        <v>143.79</v>
      </c>
      <c r="E43" s="15">
        <v>143.78</v>
      </c>
      <c r="F43" s="15">
        <v>143.79</v>
      </c>
      <c r="G43" s="15">
        <v>143.78</v>
      </c>
      <c r="H43" s="15">
        <v>143.79</v>
      </c>
      <c r="I43" s="15">
        <v>143.78</v>
      </c>
      <c r="J43" s="15">
        <v>143.79</v>
      </c>
      <c r="K43" s="15">
        <v>143.78</v>
      </c>
      <c r="L43" s="15">
        <v>143.79</v>
      </c>
      <c r="M43" s="15">
        <v>143.79</v>
      </c>
      <c r="N43" s="15">
        <v>143.78</v>
      </c>
      <c r="O43" s="15">
        <v>143.79</v>
      </c>
    </row>
    <row r="44" spans="1:15" s="2" customFormat="1" ht="35.25" customHeight="1">
      <c r="A44" s="40"/>
      <c r="B44" s="26" t="s">
        <v>10</v>
      </c>
      <c r="C44" s="19">
        <f t="shared" si="0"/>
        <v>28115.886599999998</v>
      </c>
      <c r="D44" s="16">
        <f aca="true" t="shared" si="33" ref="D44:I44">D43*15.82</f>
        <v>2274.7578</v>
      </c>
      <c r="E44" s="16">
        <f t="shared" si="33"/>
        <v>2274.5996</v>
      </c>
      <c r="F44" s="16">
        <f t="shared" si="33"/>
        <v>2274.7578</v>
      </c>
      <c r="G44" s="16">
        <f t="shared" si="33"/>
        <v>2274.5996</v>
      </c>
      <c r="H44" s="16">
        <f t="shared" si="33"/>
        <v>2274.7578</v>
      </c>
      <c r="I44" s="16">
        <f t="shared" si="33"/>
        <v>2274.5996</v>
      </c>
      <c r="J44" s="16">
        <f aca="true" t="shared" si="34" ref="J44:O44">J43*16.77</f>
        <v>2411.3583</v>
      </c>
      <c r="K44" s="16">
        <f t="shared" si="34"/>
        <v>2411.1906</v>
      </c>
      <c r="L44" s="16">
        <f t="shared" si="34"/>
        <v>2411.3583</v>
      </c>
      <c r="M44" s="16">
        <f t="shared" si="34"/>
        <v>2411.3583</v>
      </c>
      <c r="N44" s="16">
        <f t="shared" si="34"/>
        <v>2411.1906</v>
      </c>
      <c r="O44" s="16">
        <f t="shared" si="34"/>
        <v>2411.3583</v>
      </c>
    </row>
    <row r="45" spans="1:15" s="2" customFormat="1" ht="12.75">
      <c r="A45" s="39" t="s">
        <v>37</v>
      </c>
      <c r="B45" s="26" t="s">
        <v>6</v>
      </c>
      <c r="C45" s="19">
        <f t="shared" si="0"/>
        <v>400</v>
      </c>
      <c r="D45" s="15">
        <v>33.33</v>
      </c>
      <c r="E45" s="15">
        <v>33.33</v>
      </c>
      <c r="F45" s="15">
        <v>33.34</v>
      </c>
      <c r="G45" s="15">
        <v>33.33</v>
      </c>
      <c r="H45" s="15">
        <v>33.33</v>
      </c>
      <c r="I45" s="15">
        <v>33.34</v>
      </c>
      <c r="J45" s="15">
        <v>33.33</v>
      </c>
      <c r="K45" s="15">
        <v>33.33</v>
      </c>
      <c r="L45" s="15">
        <v>33.34</v>
      </c>
      <c r="M45" s="15">
        <v>33.33</v>
      </c>
      <c r="N45" s="15">
        <v>33.33</v>
      </c>
      <c r="O45" s="15">
        <v>33.34</v>
      </c>
    </row>
    <row r="46" spans="1:15" s="2" customFormat="1" ht="12.75">
      <c r="A46" s="40"/>
      <c r="B46" s="26" t="s">
        <v>10</v>
      </c>
      <c r="C46" s="19">
        <f t="shared" si="0"/>
        <v>6444</v>
      </c>
      <c r="D46" s="16">
        <f aca="true" t="shared" si="35" ref="D46:I46">D45*15.64</f>
        <v>521.2812</v>
      </c>
      <c r="E46" s="16">
        <f t="shared" si="35"/>
        <v>521.2812</v>
      </c>
      <c r="F46" s="16">
        <f t="shared" si="35"/>
        <v>521.4376000000001</v>
      </c>
      <c r="G46" s="16">
        <f t="shared" si="35"/>
        <v>521.2812</v>
      </c>
      <c r="H46" s="16">
        <f t="shared" si="35"/>
        <v>521.2812</v>
      </c>
      <c r="I46" s="16">
        <f t="shared" si="35"/>
        <v>521.4376000000001</v>
      </c>
      <c r="J46" s="16">
        <f aca="true" t="shared" si="36" ref="J46:O46">J45*16.58</f>
        <v>552.6113999999999</v>
      </c>
      <c r="K46" s="16">
        <f t="shared" si="36"/>
        <v>552.6113999999999</v>
      </c>
      <c r="L46" s="16">
        <f t="shared" si="36"/>
        <v>552.7772</v>
      </c>
      <c r="M46" s="16">
        <f t="shared" si="36"/>
        <v>552.6113999999999</v>
      </c>
      <c r="N46" s="16">
        <f t="shared" si="36"/>
        <v>552.6113999999999</v>
      </c>
      <c r="O46" s="16">
        <f t="shared" si="36"/>
        <v>552.7772</v>
      </c>
    </row>
    <row r="47" spans="1:15" s="2" customFormat="1" ht="12.75">
      <c r="A47" s="39" t="s">
        <v>38</v>
      </c>
      <c r="B47" s="26" t="s">
        <v>6</v>
      </c>
      <c r="C47" s="19">
        <f t="shared" si="0"/>
        <v>2355</v>
      </c>
      <c r="D47" s="14">
        <v>196.25</v>
      </c>
      <c r="E47" s="14">
        <v>196.25</v>
      </c>
      <c r="F47" s="14">
        <v>196.25</v>
      </c>
      <c r="G47" s="14">
        <v>196.25</v>
      </c>
      <c r="H47" s="14">
        <v>196.25</v>
      </c>
      <c r="I47" s="14">
        <v>196.25</v>
      </c>
      <c r="J47" s="14">
        <v>196.25</v>
      </c>
      <c r="K47" s="14">
        <v>196.25</v>
      </c>
      <c r="L47" s="14">
        <v>196.25</v>
      </c>
      <c r="M47" s="14">
        <v>196.25</v>
      </c>
      <c r="N47" s="14">
        <v>196.25</v>
      </c>
      <c r="O47" s="14">
        <v>196.25</v>
      </c>
    </row>
    <row r="48" spans="1:15" s="2" customFormat="1" ht="12.75">
      <c r="A48" s="40"/>
      <c r="B48" s="26" t="s">
        <v>10</v>
      </c>
      <c r="C48" s="19">
        <f t="shared" si="0"/>
        <v>37939.049999999996</v>
      </c>
      <c r="D48" s="16">
        <f aca="true" t="shared" si="37" ref="D48:I48">D47*15.64</f>
        <v>3069.35</v>
      </c>
      <c r="E48" s="16">
        <f t="shared" si="37"/>
        <v>3069.35</v>
      </c>
      <c r="F48" s="16">
        <f t="shared" si="37"/>
        <v>3069.35</v>
      </c>
      <c r="G48" s="16">
        <f t="shared" si="37"/>
        <v>3069.35</v>
      </c>
      <c r="H48" s="16">
        <f t="shared" si="37"/>
        <v>3069.35</v>
      </c>
      <c r="I48" s="16">
        <f t="shared" si="37"/>
        <v>3069.35</v>
      </c>
      <c r="J48" s="16">
        <f aca="true" t="shared" si="38" ref="J48:O48">J47*16.58</f>
        <v>3253.825</v>
      </c>
      <c r="K48" s="16">
        <f t="shared" si="38"/>
        <v>3253.825</v>
      </c>
      <c r="L48" s="16">
        <f t="shared" si="38"/>
        <v>3253.825</v>
      </c>
      <c r="M48" s="16">
        <f t="shared" si="38"/>
        <v>3253.825</v>
      </c>
      <c r="N48" s="16">
        <f t="shared" si="38"/>
        <v>3253.825</v>
      </c>
      <c r="O48" s="16">
        <f t="shared" si="38"/>
        <v>3253.825</v>
      </c>
    </row>
    <row r="49" spans="1:15" s="2" customFormat="1" ht="24">
      <c r="A49" s="8" t="s">
        <v>39</v>
      </c>
      <c r="B49" s="26" t="s">
        <v>6</v>
      </c>
      <c r="C49" s="19">
        <f t="shared" si="0"/>
        <v>1800</v>
      </c>
      <c r="D49" s="14">
        <v>150</v>
      </c>
      <c r="E49" s="14">
        <v>150</v>
      </c>
      <c r="F49" s="14">
        <v>150</v>
      </c>
      <c r="G49" s="14">
        <v>150</v>
      </c>
      <c r="H49" s="14">
        <v>150</v>
      </c>
      <c r="I49" s="14">
        <v>150</v>
      </c>
      <c r="J49" s="14">
        <v>150</v>
      </c>
      <c r="K49" s="14">
        <v>150</v>
      </c>
      <c r="L49" s="14">
        <v>150</v>
      </c>
      <c r="M49" s="14">
        <v>150</v>
      </c>
      <c r="N49" s="14">
        <v>150</v>
      </c>
      <c r="O49" s="14">
        <v>150</v>
      </c>
    </row>
    <row r="50" spans="1:15" s="2" customFormat="1" ht="19.5" customHeight="1">
      <c r="A50" s="8"/>
      <c r="B50" s="26" t="s">
        <v>10</v>
      </c>
      <c r="C50" s="19">
        <f t="shared" si="0"/>
        <v>28998</v>
      </c>
      <c r="D50" s="16">
        <f aca="true" t="shared" si="39" ref="D50:I50">D49*15.64</f>
        <v>2346</v>
      </c>
      <c r="E50" s="16">
        <f t="shared" si="39"/>
        <v>2346</v>
      </c>
      <c r="F50" s="16">
        <f t="shared" si="39"/>
        <v>2346</v>
      </c>
      <c r="G50" s="16">
        <f t="shared" si="39"/>
        <v>2346</v>
      </c>
      <c r="H50" s="16">
        <f t="shared" si="39"/>
        <v>2346</v>
      </c>
      <c r="I50" s="16">
        <f t="shared" si="39"/>
        <v>2346</v>
      </c>
      <c r="J50" s="16">
        <f aca="true" t="shared" si="40" ref="J50:O50">J49*16.58</f>
        <v>2486.9999999999995</v>
      </c>
      <c r="K50" s="16">
        <f t="shared" si="40"/>
        <v>2486.9999999999995</v>
      </c>
      <c r="L50" s="16">
        <f t="shared" si="40"/>
        <v>2486.9999999999995</v>
      </c>
      <c r="M50" s="16">
        <f t="shared" si="40"/>
        <v>2486.9999999999995</v>
      </c>
      <c r="N50" s="16">
        <f t="shared" si="40"/>
        <v>2486.9999999999995</v>
      </c>
      <c r="O50" s="16">
        <f t="shared" si="40"/>
        <v>2486.9999999999995</v>
      </c>
    </row>
    <row r="51" spans="1:15" s="2" customFormat="1" ht="12.75">
      <c r="A51" s="39" t="s">
        <v>40</v>
      </c>
      <c r="B51" s="26" t="s">
        <v>6</v>
      </c>
      <c r="C51" s="19">
        <f t="shared" si="0"/>
        <v>750</v>
      </c>
      <c r="D51" s="16">
        <v>62.5</v>
      </c>
      <c r="E51" s="16">
        <v>62.5</v>
      </c>
      <c r="F51" s="16">
        <v>62.5</v>
      </c>
      <c r="G51" s="16">
        <v>62.5</v>
      </c>
      <c r="H51" s="16">
        <v>62.5</v>
      </c>
      <c r="I51" s="16">
        <v>62.5</v>
      </c>
      <c r="J51" s="16">
        <v>62.5</v>
      </c>
      <c r="K51" s="16">
        <v>62.5</v>
      </c>
      <c r="L51" s="16">
        <v>62.5</v>
      </c>
      <c r="M51" s="16">
        <v>62.5</v>
      </c>
      <c r="N51" s="16">
        <v>62.5</v>
      </c>
      <c r="O51" s="16">
        <v>62.5</v>
      </c>
    </row>
    <row r="52" spans="1:15" s="2" customFormat="1" ht="12.75">
      <c r="A52" s="40"/>
      <c r="B52" s="26" t="s">
        <v>10</v>
      </c>
      <c r="C52" s="19">
        <f t="shared" si="0"/>
        <v>12082.5</v>
      </c>
      <c r="D52" s="16">
        <f aca="true" t="shared" si="41" ref="D52:I52">D51*15.64</f>
        <v>977.5</v>
      </c>
      <c r="E52" s="16">
        <f t="shared" si="41"/>
        <v>977.5</v>
      </c>
      <c r="F52" s="16">
        <f t="shared" si="41"/>
        <v>977.5</v>
      </c>
      <c r="G52" s="16">
        <f t="shared" si="41"/>
        <v>977.5</v>
      </c>
      <c r="H52" s="16">
        <f t="shared" si="41"/>
        <v>977.5</v>
      </c>
      <c r="I52" s="16">
        <f t="shared" si="41"/>
        <v>977.5</v>
      </c>
      <c r="J52" s="16">
        <f aca="true" t="shared" si="42" ref="J52:O52">J51*16.58</f>
        <v>1036.25</v>
      </c>
      <c r="K52" s="16">
        <f t="shared" si="42"/>
        <v>1036.25</v>
      </c>
      <c r="L52" s="16">
        <f t="shared" si="42"/>
        <v>1036.25</v>
      </c>
      <c r="M52" s="16">
        <f t="shared" si="42"/>
        <v>1036.25</v>
      </c>
      <c r="N52" s="16">
        <f t="shared" si="42"/>
        <v>1036.25</v>
      </c>
      <c r="O52" s="16">
        <f t="shared" si="42"/>
        <v>1036.25</v>
      </c>
    </row>
    <row r="53" spans="1:15" s="2" customFormat="1" ht="12.75">
      <c r="A53" s="41" t="s">
        <v>41</v>
      </c>
      <c r="B53" s="26" t="s">
        <v>22</v>
      </c>
      <c r="C53" s="19">
        <f t="shared" si="0"/>
        <v>137.4</v>
      </c>
      <c r="D53" s="14">
        <v>11.45</v>
      </c>
      <c r="E53" s="14">
        <v>11.45</v>
      </c>
      <c r="F53" s="14">
        <v>11.45</v>
      </c>
      <c r="G53" s="14">
        <v>11.45</v>
      </c>
      <c r="H53" s="14">
        <v>11.45</v>
      </c>
      <c r="I53" s="14">
        <v>11.45</v>
      </c>
      <c r="J53" s="14">
        <v>11.45</v>
      </c>
      <c r="K53" s="14">
        <v>11.45</v>
      </c>
      <c r="L53" s="14">
        <v>11.45</v>
      </c>
      <c r="M53" s="14">
        <v>11.45</v>
      </c>
      <c r="N53" s="14">
        <v>11.45</v>
      </c>
      <c r="O53" s="14">
        <v>11.45</v>
      </c>
    </row>
    <row r="54" spans="1:15" s="2" customFormat="1" ht="12.75">
      <c r="A54" s="42"/>
      <c r="B54" s="26" t="s">
        <v>10</v>
      </c>
      <c r="C54" s="19">
        <f t="shared" si="0"/>
        <v>1825.3590000000002</v>
      </c>
      <c r="D54" s="16">
        <f aca="true" t="shared" si="43" ref="D54:I54">D53*12.9</f>
        <v>147.70499999999998</v>
      </c>
      <c r="E54" s="16">
        <f t="shared" si="43"/>
        <v>147.70499999999998</v>
      </c>
      <c r="F54" s="16">
        <f t="shared" si="43"/>
        <v>147.70499999999998</v>
      </c>
      <c r="G54" s="16">
        <f t="shared" si="43"/>
        <v>147.70499999999998</v>
      </c>
      <c r="H54" s="16">
        <f t="shared" si="43"/>
        <v>147.70499999999998</v>
      </c>
      <c r="I54" s="16">
        <f t="shared" si="43"/>
        <v>147.70499999999998</v>
      </c>
      <c r="J54" s="16">
        <f aca="true" t="shared" si="44" ref="J54:O54">J53*13.67</f>
        <v>156.5215</v>
      </c>
      <c r="K54" s="16">
        <f t="shared" si="44"/>
        <v>156.5215</v>
      </c>
      <c r="L54" s="16">
        <f t="shared" si="44"/>
        <v>156.5215</v>
      </c>
      <c r="M54" s="16">
        <f t="shared" si="44"/>
        <v>156.5215</v>
      </c>
      <c r="N54" s="16">
        <f t="shared" si="44"/>
        <v>156.5215</v>
      </c>
      <c r="O54" s="16">
        <f t="shared" si="44"/>
        <v>156.5215</v>
      </c>
    </row>
    <row r="55" spans="1:15" s="9" customFormat="1" ht="12.75">
      <c r="A55" s="35" t="s">
        <v>8</v>
      </c>
      <c r="B55" s="26" t="s">
        <v>6</v>
      </c>
      <c r="C55" s="19">
        <f>SUM(C39,C41,C43,C45,C47,C49,C51,C53)</f>
        <v>9769.44</v>
      </c>
      <c r="D55" s="19">
        <f>SUM(D39,D41,D43,D45,D47,D49,D51,D53)</f>
        <v>814.1200000000001</v>
      </c>
      <c r="E55" s="19">
        <f aca="true" t="shared" si="45" ref="E55:O55">SUM(E39,E41,E43,E45,E47,E49,E51,E53)</f>
        <v>814.1100000000001</v>
      </c>
      <c r="F55" s="19">
        <f t="shared" si="45"/>
        <v>814.1400000000001</v>
      </c>
      <c r="G55" s="19">
        <f t="shared" si="45"/>
        <v>814.1000000000001</v>
      </c>
      <c r="H55" s="19">
        <f t="shared" si="45"/>
        <v>814.1200000000001</v>
      </c>
      <c r="I55" s="19">
        <f t="shared" si="45"/>
        <v>814.1300000000001</v>
      </c>
      <c r="J55" s="19">
        <f t="shared" si="45"/>
        <v>814.1200000000001</v>
      </c>
      <c r="K55" s="19">
        <f t="shared" si="45"/>
        <v>814.1000000000001</v>
      </c>
      <c r="L55" s="19">
        <f t="shared" si="45"/>
        <v>814.1400000000001</v>
      </c>
      <c r="M55" s="19">
        <f t="shared" si="45"/>
        <v>814.1200000000001</v>
      </c>
      <c r="N55" s="19">
        <f t="shared" si="45"/>
        <v>814.1100000000001</v>
      </c>
      <c r="O55" s="19">
        <f t="shared" si="45"/>
        <v>814.1300000000001</v>
      </c>
    </row>
    <row r="56" spans="1:15" s="9" customFormat="1" ht="12.75">
      <c r="A56" s="36"/>
      <c r="B56" s="26" t="s">
        <v>10</v>
      </c>
      <c r="C56" s="19">
        <f>SUM(C40,C42,C44,C46,C48,C50,C52,C54)</f>
        <v>157721.5258</v>
      </c>
      <c r="D56" s="19">
        <f>SUM(D40,D42,D44,D46,D48,D50,D52,D54)</f>
        <v>12753.6206</v>
      </c>
      <c r="E56" s="19">
        <f aca="true" t="shared" si="46" ref="E56:O56">SUM(E40,E42,E44,E46,E48,E50,E52,E54)</f>
        <v>12753.4624</v>
      </c>
      <c r="F56" s="19">
        <f t="shared" si="46"/>
        <v>12753.9334</v>
      </c>
      <c r="G56" s="19">
        <f t="shared" si="46"/>
        <v>12753.3042</v>
      </c>
      <c r="H56" s="19">
        <f t="shared" si="46"/>
        <v>12753.6206</v>
      </c>
      <c r="I56" s="19">
        <f t="shared" si="46"/>
        <v>12753.7752</v>
      </c>
      <c r="J56" s="19">
        <f t="shared" si="46"/>
        <v>13533.3022</v>
      </c>
      <c r="K56" s="19">
        <f t="shared" si="46"/>
        <v>13532.9668</v>
      </c>
      <c r="L56" s="19">
        <f t="shared" si="46"/>
        <v>13533.6357</v>
      </c>
      <c r="M56" s="19">
        <f t="shared" si="46"/>
        <v>13533.3022</v>
      </c>
      <c r="N56" s="19">
        <f t="shared" si="46"/>
        <v>13533.1345</v>
      </c>
      <c r="O56" s="19">
        <f t="shared" si="46"/>
        <v>13533.468000000003</v>
      </c>
    </row>
    <row r="57" spans="1:15" s="2" customFormat="1" ht="15" customHeight="1" hidden="1">
      <c r="A57" s="37"/>
      <c r="B57" s="26"/>
      <c r="C57" s="1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s="2" customFormat="1" ht="24" customHeight="1" hidden="1">
      <c r="A58" s="38"/>
      <c r="B58" s="26"/>
      <c r="C58" s="19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s="9" customFormat="1" ht="18" customHeight="1">
      <c r="A59" s="35" t="s">
        <v>9</v>
      </c>
      <c r="B59" s="26" t="s">
        <v>6</v>
      </c>
      <c r="C59" s="19">
        <f>SUM(C37,C55)</f>
        <v>16502.140000000003</v>
      </c>
      <c r="D59" s="19">
        <f aca="true" t="shared" si="47" ref="D59:O59">SUM(D37,D55)</f>
        <v>1375.19</v>
      </c>
      <c r="E59" s="19">
        <f t="shared" si="47"/>
        <v>1375.1599999999999</v>
      </c>
      <c r="F59" s="19">
        <f t="shared" si="47"/>
        <v>1375.19</v>
      </c>
      <c r="G59" s="19">
        <f t="shared" si="47"/>
        <v>1375.17</v>
      </c>
      <c r="H59" s="19">
        <f t="shared" si="47"/>
        <v>1375.18</v>
      </c>
      <c r="I59" s="19">
        <f t="shared" si="47"/>
        <v>1375.17</v>
      </c>
      <c r="J59" s="19">
        <f t="shared" si="47"/>
        <v>1375.19</v>
      </c>
      <c r="K59" s="19">
        <f t="shared" si="47"/>
        <v>1375.17</v>
      </c>
      <c r="L59" s="19">
        <f t="shared" si="47"/>
        <v>1375.19</v>
      </c>
      <c r="M59" s="19">
        <f t="shared" si="47"/>
        <v>1375.18</v>
      </c>
      <c r="N59" s="19">
        <f t="shared" si="47"/>
        <v>1375.1599999999999</v>
      </c>
      <c r="O59" s="19">
        <f t="shared" si="47"/>
        <v>1375.19</v>
      </c>
    </row>
    <row r="60" spans="1:15" s="9" customFormat="1" ht="14.25" customHeight="1">
      <c r="A60" s="36"/>
      <c r="B60" s="26" t="s">
        <v>10</v>
      </c>
      <c r="C60" s="19">
        <f>SUM(C38,C56)</f>
        <v>268487.2375</v>
      </c>
      <c r="D60" s="19">
        <f aca="true" t="shared" si="48" ref="D60:O60">SUM(D38,D56)</f>
        <v>21714.6829</v>
      </c>
      <c r="E60" s="19">
        <f t="shared" si="48"/>
        <v>21714.2393</v>
      </c>
      <c r="F60" s="19">
        <f t="shared" si="48"/>
        <v>21714.7342</v>
      </c>
      <c r="G60" s="19">
        <f t="shared" si="48"/>
        <v>21714.3975</v>
      </c>
      <c r="H60" s="19">
        <f t="shared" si="48"/>
        <v>21714.5265</v>
      </c>
      <c r="I60" s="19">
        <f t="shared" si="48"/>
        <v>21714.447</v>
      </c>
      <c r="J60" s="19">
        <f t="shared" si="48"/>
        <v>23033.506</v>
      </c>
      <c r="K60" s="19">
        <f t="shared" si="48"/>
        <v>23033.2035</v>
      </c>
      <c r="L60" s="19">
        <f t="shared" si="48"/>
        <v>23033.5623</v>
      </c>
      <c r="M60" s="19">
        <f t="shared" si="48"/>
        <v>23033.3402</v>
      </c>
      <c r="N60" s="19">
        <f t="shared" si="48"/>
        <v>23033.035799999998</v>
      </c>
      <c r="O60" s="19">
        <f t="shared" si="48"/>
        <v>23033.562300000005</v>
      </c>
    </row>
    <row r="61" spans="1:15" s="9" customFormat="1" ht="12.75">
      <c r="A61" s="35" t="s">
        <v>33</v>
      </c>
      <c r="B61" s="26" t="s">
        <v>6</v>
      </c>
      <c r="C61" s="19">
        <f>C10+C12+C14+C59</f>
        <v>16932.140000000003</v>
      </c>
      <c r="D61" s="19">
        <f aca="true" t="shared" si="49" ref="D61:O61">D10+D12+D14+D59</f>
        <v>1411.19</v>
      </c>
      <c r="E61" s="19">
        <f t="shared" si="49"/>
        <v>1411.1599999999999</v>
      </c>
      <c r="F61" s="19">
        <f t="shared" si="49"/>
        <v>1411.19</v>
      </c>
      <c r="G61" s="19">
        <f t="shared" si="49"/>
        <v>1411.17</v>
      </c>
      <c r="H61" s="19">
        <f t="shared" si="49"/>
        <v>1411.18</v>
      </c>
      <c r="I61" s="19">
        <f t="shared" si="49"/>
        <v>1410.17</v>
      </c>
      <c r="J61" s="19">
        <f t="shared" si="49"/>
        <v>1411.19</v>
      </c>
      <c r="K61" s="19">
        <f t="shared" si="49"/>
        <v>1410.17</v>
      </c>
      <c r="L61" s="19">
        <f t="shared" si="49"/>
        <v>1411.19</v>
      </c>
      <c r="M61" s="19">
        <f t="shared" si="49"/>
        <v>1411.18</v>
      </c>
      <c r="N61" s="19">
        <f t="shared" si="49"/>
        <v>1411.1599999999999</v>
      </c>
      <c r="O61" s="19">
        <f t="shared" si="49"/>
        <v>1411.19</v>
      </c>
    </row>
    <row r="62" spans="1:15" s="9" customFormat="1" ht="21.75" customHeight="1">
      <c r="A62" s="36"/>
      <c r="B62" s="26" t="s">
        <v>10</v>
      </c>
      <c r="C62" s="19">
        <f>C11+C13+C15+C60</f>
        <v>275418.4175</v>
      </c>
      <c r="D62" s="19">
        <f aca="true" t="shared" si="50" ref="D62:O62">D11+D13+D15+D60</f>
        <v>22278.0829</v>
      </c>
      <c r="E62" s="19">
        <f t="shared" si="50"/>
        <v>22277.639300000003</v>
      </c>
      <c r="F62" s="19">
        <f t="shared" si="50"/>
        <v>22278.1342</v>
      </c>
      <c r="G62" s="19">
        <f t="shared" si="50"/>
        <v>22277.7975</v>
      </c>
      <c r="H62" s="19">
        <f t="shared" si="50"/>
        <v>22277.9265</v>
      </c>
      <c r="I62" s="19">
        <f t="shared" si="50"/>
        <v>22262.027000000002</v>
      </c>
      <c r="J62" s="19">
        <f t="shared" si="50"/>
        <v>23630.576</v>
      </c>
      <c r="K62" s="19">
        <f t="shared" si="50"/>
        <v>23613.6935</v>
      </c>
      <c r="L62" s="19">
        <f t="shared" si="50"/>
        <v>23630.8223</v>
      </c>
      <c r="M62" s="19">
        <f t="shared" si="50"/>
        <v>23630.600199999997</v>
      </c>
      <c r="N62" s="19">
        <f t="shared" si="50"/>
        <v>23630.295799999996</v>
      </c>
      <c r="O62" s="19">
        <f t="shared" si="50"/>
        <v>23630.822300000003</v>
      </c>
    </row>
    <row r="63" spans="1:15" ht="15">
      <c r="A63" s="34"/>
      <c r="B63" s="1"/>
      <c r="C63" s="1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4" ht="15">
      <c r="A64" s="34"/>
      <c r="B64" s="1"/>
      <c r="C64" s="1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">
      <c r="A65" s="34"/>
      <c r="B65" s="1"/>
      <c r="C65" s="1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">
      <c r="A66" s="34"/>
      <c r="B66" s="1"/>
      <c r="C66" s="1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>
      <c r="A67" s="34"/>
      <c r="B67" s="1"/>
      <c r="C67" s="1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">
      <c r="A68" s="34"/>
      <c r="B68" s="1"/>
      <c r="C68" s="1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>
      <c r="A69" s="34"/>
      <c r="B69" s="1"/>
      <c r="C69" s="1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>
      <c r="A70" s="34"/>
      <c r="B70" s="1"/>
      <c r="C70" s="1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</sheetData>
  <sheetProtection/>
  <mergeCells count="36">
    <mergeCell ref="D8:O8"/>
    <mergeCell ref="E7:O7"/>
    <mergeCell ref="A2:O2"/>
    <mergeCell ref="J1:O1"/>
    <mergeCell ref="E6:O6"/>
    <mergeCell ref="F3:O3"/>
    <mergeCell ref="E5:O5"/>
    <mergeCell ref="D4:O4"/>
    <mergeCell ref="A18:A19"/>
    <mergeCell ref="A10:A11"/>
    <mergeCell ref="A12:A13"/>
    <mergeCell ref="A29:A30"/>
    <mergeCell ref="A14:A15"/>
    <mergeCell ref="A20:A21"/>
    <mergeCell ref="A16:A17"/>
    <mergeCell ref="A22:A23"/>
    <mergeCell ref="A24:A25"/>
    <mergeCell ref="A27:A28"/>
    <mergeCell ref="A39:A40"/>
    <mergeCell ref="A31:A32"/>
    <mergeCell ref="A43:A44"/>
    <mergeCell ref="A33:A34"/>
    <mergeCell ref="A35:A36"/>
    <mergeCell ref="A37:A38"/>
    <mergeCell ref="A47:A48"/>
    <mergeCell ref="A51:A52"/>
    <mergeCell ref="A55:A56"/>
    <mergeCell ref="A53:A54"/>
    <mergeCell ref="A65:A66"/>
    <mergeCell ref="A45:A46"/>
    <mergeCell ref="A67:A68"/>
    <mergeCell ref="A69:A70"/>
    <mergeCell ref="A59:A60"/>
    <mergeCell ref="A61:A62"/>
    <mergeCell ref="A63:A64"/>
    <mergeCell ref="A57:A5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MorozovaNN</cp:lastModifiedBy>
  <cp:lastPrinted>2014-09-15T03:20:41Z</cp:lastPrinted>
  <dcterms:created xsi:type="dcterms:W3CDTF">2009-09-10T03:29:25Z</dcterms:created>
  <dcterms:modified xsi:type="dcterms:W3CDTF">2014-09-19T03:19:05Z</dcterms:modified>
  <cp:category/>
  <cp:version/>
  <cp:contentType/>
  <cp:contentStatus/>
</cp:coreProperties>
</file>